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 PORTATIL\Dropbox\UNIVERSITAT\3r\Integrated Project II\"/>
    </mc:Choice>
  </mc:AlternateContent>
  <xr:revisionPtr revIDLastSave="0" documentId="8_{298C1450-44AC-496E-932B-2CB9F7A9D24A}" xr6:coauthVersionLast="33" xr6:coauthVersionMax="33" xr10:uidLastSave="{00000000-0000-0000-0000-000000000000}"/>
  <bookViews>
    <workbookView xWindow="0" yWindow="0" windowWidth="22118" windowHeight="8548" xr2:uid="{461656BF-ACBD-403B-BB95-75D42FACDE38}"/>
  </bookViews>
  <sheets>
    <sheet name="Bill of Material (BoM)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C6" i="1"/>
  <c r="G6" i="1"/>
  <c r="C7" i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G7" i="1"/>
  <c r="G8" i="1"/>
  <c r="G9" i="1"/>
  <c r="G10" i="1"/>
  <c r="G11" i="1"/>
  <c r="G12" i="1"/>
  <c r="G13" i="1"/>
  <c r="F14" i="1"/>
  <c r="G14" i="1"/>
  <c r="G15" i="1"/>
  <c r="F16" i="1"/>
  <c r="G16" i="1"/>
  <c r="G17" i="1"/>
  <c r="F18" i="1"/>
  <c r="G18" i="1" s="1"/>
  <c r="G19" i="1"/>
  <c r="G20" i="1"/>
  <c r="F21" i="1"/>
  <c r="G21" i="1"/>
  <c r="F23" i="1"/>
  <c r="G23" i="1"/>
  <c r="G24" i="1"/>
  <c r="G25" i="1"/>
  <c r="G26" i="1"/>
  <c r="G27" i="1"/>
  <c r="F28" i="1"/>
  <c r="G28" i="1"/>
  <c r="G29" i="1"/>
  <c r="G30" i="1"/>
  <c r="G31" i="1"/>
  <c r="F32" i="1"/>
  <c r="G32" i="1"/>
  <c r="G33" i="1"/>
  <c r="G34" i="1"/>
  <c r="F35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F49" i="1"/>
  <c r="G49" i="1"/>
  <c r="G2" i="1" l="1"/>
</calcChain>
</file>

<file path=xl/sharedStrings.xml><?xml version="1.0" encoding="utf-8"?>
<sst xmlns="http://schemas.openxmlformats.org/spreadsheetml/2006/main" count="132" uniqueCount="92">
  <si>
    <t>* The price is calculated ONLY by the materials used (example: used 6 of 10 IR's bought -&gt; only 6 IR's are counted)</t>
  </si>
  <si>
    <t>http://www.leroymerlin.es/fp/13244182/50-remaches-al/ac-4x18-100-kg?idCatPadre=600324&amp;pathFamilaFicha=550624</t>
  </si>
  <si>
    <t>Leroy Merlin</t>
  </si>
  <si>
    <t>Rivets Ø4</t>
  </si>
  <si>
    <t>UVic</t>
  </si>
  <si>
    <t>Washer M4</t>
  </si>
  <si>
    <t>Plastic washer M10</t>
  </si>
  <si>
    <t>Bolt M8 Allen</t>
  </si>
  <si>
    <t>Washer M3</t>
  </si>
  <si>
    <t>Nuts M3</t>
  </si>
  <si>
    <t>Bolts M3</t>
  </si>
  <si>
    <t>Bolts M4</t>
  </si>
  <si>
    <t>Washer M6</t>
  </si>
  <si>
    <t>Nuts M4 self-locking</t>
  </si>
  <si>
    <t>Nuts M4</t>
  </si>
  <si>
    <t>Nuts M6</t>
  </si>
  <si>
    <t>Joints</t>
  </si>
  <si>
    <t>Methacrylate 200x300mm</t>
  </si>
  <si>
    <t>http://www.leroymerlin.es/fp/420501_en1z1l1z1aluminio1z1bruto1z1gris1z1plata/en-l-aluminio-bruto-gris-plata-en-l-aluminio-bruto-gris-plata</t>
  </si>
  <si>
    <t>Aluminium angle (1m)</t>
  </si>
  <si>
    <t>Make&amp;Learn</t>
  </si>
  <si>
    <t>Laser cutting</t>
  </si>
  <si>
    <t>Aluminium rod Ø20x100mm</t>
  </si>
  <si>
    <t>http://www.leroymerlin.es/fp/16335753/tubo-redondo-aluminio-bruto-gris-plata</t>
  </si>
  <si>
    <t>Round aluminum tube 10 mm. Long. 1m Ref. 9790971</t>
  </si>
  <si>
    <t>PET sheet 60x100cm, 2mm</t>
  </si>
  <si>
    <t xml:space="preserve">https://www.amazon.es/Tubo-transparente-pared-diam-metro/dp/B01HZYVUM0/ref=sr_1_3?ie=UTF8&amp;qid=1520758396&amp;sr=8-3&amp;keywords=tubo+pvc </t>
  </si>
  <si>
    <t>Amazon</t>
  </si>
  <si>
    <t>Tube transparent PVC Ø32x1,8mm thickness</t>
  </si>
  <si>
    <t xml:space="preserve">https://www.amazon.es/Varilla-roscada-izquierda-galvanizado-Cabrestantes/dp/B01HV0A9KM/ref=sr_1_4?s=tools&amp;ie=UTF8&amp;qid=1520759663&amp;sr=1-4&amp;keywords=varilla%2Broscada%2Bm6&amp;th=1 </t>
  </si>
  <si>
    <t>Threaded rod M6</t>
  </si>
  <si>
    <t>3D printing plastic</t>
  </si>
  <si>
    <t xml:space="preserve">https://www.amazon.es/Madera-Contrachapada-Abedul-B%C3%A1ltico-Hoja/dp/B078W789G3/ref=sr_1_2?s=kitchen&amp;ie=UTF8&amp;qid=1520760796&amp;sr=1-2&amp;keywords=3+A3+madera </t>
  </si>
  <si>
    <t>Wood sheet of 3mm thickness (1m^2)</t>
  </si>
  <si>
    <t>Mechanics Stuff</t>
  </si>
  <si>
    <t>https://www.robotshop.com/eu/en/hitec-hs-485hb-servo-motor.html</t>
  </si>
  <si>
    <t>Robotshop</t>
  </si>
  <si>
    <t>Servo Motor , 4,8V; Torque = 0,15 Nm</t>
  </si>
  <si>
    <t>https://www.amazon.es/Motor-pasos-Nema-0-26Nm-36-8oz/dp/B06XRFCP3X/ref=sr_1_1?ie=UTF8&amp;qid=1524794594&amp;sr=8-1&amp;keywords=motor+nema+17+12v</t>
  </si>
  <si>
    <t>Stepper Motor Nema 17, 12V; 0,4A; Torque=0,26Nm</t>
  </si>
  <si>
    <t>https://www.pololu.com/product/3256</t>
  </si>
  <si>
    <t>Pololu</t>
  </si>
  <si>
    <t>172:1 Metal Gearmotor (DC Motor) , 12V , @31 RPM , Torque =  0,36 Nm</t>
  </si>
  <si>
    <t>Motors</t>
  </si>
  <si>
    <t>https://www.amazon.es/CHINLY-WS2812B-individualmente-direccionable-Impermeable/dp/B01LSF4QDM/ref=sr_1_5?ie=UTF8&amp;qid=1525901662&amp;sr=8-5&amp;keywords=ws2812b</t>
  </si>
  <si>
    <t>Tira LED (1m)</t>
  </si>
  <si>
    <t>https://www.amazon.es/Conector-Bloqueo-Terminal-Tornillo-Montaje/dp/B01MT4LC0F/ref=sr_1_6?ie=UTF8&amp;qid=1528897200&amp;sr=8-6&amp;keywords=terminal+block</t>
  </si>
  <si>
    <t>Terminal strips</t>
  </si>
  <si>
    <t>2m</t>
  </si>
  <si>
    <t>Wires for 12V, 3A</t>
  </si>
  <si>
    <t>https://www.amazon.de/Just-Honest-20-teilig-Electrolytic-electrolitique-Kondensator/dp/B016S4F5GK/ref=sr_1_14?s=computers&amp;ie=UTF8&amp;qid=1528896994&amp;sr=1-14&amp;keywords=capacitor+100uF</t>
  </si>
  <si>
    <t>100 microF, 12V capacitor</t>
  </si>
  <si>
    <t>https://www.amazon.de/Dual-Bridge-Motortreiber-Controller-Stepper-Arduino/dp/B01IY7RCFQ/ref=sr_1_1?s=computers&amp;ie=UTF8&amp;qid=1528896659&amp;sr=1-1&amp;keywords=dc+driver</t>
  </si>
  <si>
    <t>L98N DC Motor Driver</t>
  </si>
  <si>
    <t>https://www.amazon.es/Fuente-alimentaci%C3%B3n-Supply-6301-9-404471-001/dp/B016AGLKZG/ref=sr_1_1?s=tools&amp;ie=UTF8&amp;qid=1528897358&amp;sr=8-1&amp;keywords=ps-6301-9</t>
  </si>
  <si>
    <t>Power Supply 6301-9 Hp (Voltage Transformator AC 110V / 220V to 12V DC; 15A; 180W)</t>
  </si>
  <si>
    <t>https://www.amazon.es/Stepper-Driver-Pololu-Impresora-stepstick/dp/B0716DHG5J/ref=sr_1_3?ie=UTF8&amp;qid=1524797119&amp;sr=8-3&amp;keywords=a4988+stepper+driver</t>
  </si>
  <si>
    <t>Stepper Driver A4988</t>
  </si>
  <si>
    <t>Included above</t>
  </si>
  <si>
    <t>Female pin (Linear)</t>
  </si>
  <si>
    <t>https://www.amazon.es/Aussel-piezas-Breakaway-conector-Arduino/dp/B01M69EA9O/ref=sr_1_16?ie=UTF8&amp;qid=1519896674&amp;sr=8-16&amp;keywords=PCB&amp;th=1</t>
  </si>
  <si>
    <t>Mascle pin (Linear)</t>
  </si>
  <si>
    <t>https://www.robotshop.com/eu/en/9v-to-21mm-barrel-jack-adapter-v2.html</t>
  </si>
  <si>
    <t>Arduino Batery adapter</t>
  </si>
  <si>
    <t>https://www.amazon.es/ZkeeShop-TCRT5000-Infrared-Reflective-Photoelectric/dp/B071WG3F4P/ref=pd_sbs_147_1?_encoding=UTF8&amp;psc=1&amp;refRID=59N3Q46X2ANDPEJ6F46C</t>
  </si>
  <si>
    <t>IR sensors</t>
  </si>
  <si>
    <t>https://www.amazon.es/UEB-MFRC-522-Radiofrecuencia-tarjeta-inducir/dp/B01CU1P4ES/ref=sr_1_3?s=electronics&amp;ie=UTF8&amp;qid=1521481859&amp;sr=1-3&amp;keywords=rfid+arduino</t>
  </si>
  <si>
    <t>RFID</t>
  </si>
  <si>
    <t>https://www.amazon.es/ELECTRONICS-SALON-5000pcs-220-Ohm-Carbon-Resistor/dp/B01E587SIO/ref=sr_1_7?s=lighting&amp;ie=UTF8&amp;qid=1528895490&amp;sr=1-7&amp;keywords=220+ohm</t>
  </si>
  <si>
    <t>220 ohms resistor</t>
  </si>
  <si>
    <t>https://www.robotshop.com/eu/en/rotary-potentiometer-10k-ohm.html</t>
  </si>
  <si>
    <t>10 Kohms potentiometer</t>
  </si>
  <si>
    <t>https://www.robotshop.com/eu/en/sfe-on-off-rocker-switch.html</t>
  </si>
  <si>
    <t>Electronic Switch</t>
  </si>
  <si>
    <t>https://www.amazon.es/Soldadura-Terminado-Prototipo-Placas-Circuito/dp/B00FXHXT80/ref=sr_1_4?ie=UTF8&amp;qid=1519896674&amp;sr=8-4&amp;keywords=PCB</t>
  </si>
  <si>
    <t>PCB piece (30x20pins)</t>
  </si>
  <si>
    <t>https://www.amazon.es/Teclado-Interruptor-Membrana-Teclas-Arduino/dp/B018CGKAYY/ref=sr_1_1?s=electronics&amp;ie=UTF8&amp;qid=1520268072&amp;sr=1-1&amp;keywords=keypad+arduino</t>
  </si>
  <si>
    <t>4x4 Keypad Arduino (Key type, switch)</t>
  </si>
  <si>
    <t>https://www.amazon.es/SODIAL-Caracter-Modulo-Arduino-HD44780/dp/B00L8VCHJC/ref=sr_1_5?ie=UTF8&amp;qid=1528894762&amp;sr=8-5&amp;keywords=lcd+arduino+20x4</t>
  </si>
  <si>
    <t>LCD Screen Arduino (20x4)</t>
  </si>
  <si>
    <t>Arduino Cable (to program it)</t>
  </si>
  <si>
    <t>https://www.amazon.es/Tarjeta-Microcontrolador-ATmega2560-ATMEGA16U2-Compatible/dp/B06Y3TZP84/ref=sr_1_6?ie=UTF8&amp;qid=1519686945&amp;sr=8-6&amp;keywords=arduino%2Bmega&amp;th=1</t>
  </si>
  <si>
    <t>Arduino Mega 2560, 5V, Digital I/O Pins: 54, Analog Input Pins: 16</t>
  </si>
  <si>
    <t>Electronics Stuff</t>
  </si>
  <si>
    <t>Link / website</t>
  </si>
  <si>
    <t>Provider</t>
  </si>
  <si>
    <t>Cost [€]</t>
  </si>
  <si>
    <t>*Price/Unity [€]</t>
  </si>
  <si>
    <t>Quantity</t>
  </si>
  <si>
    <t>Description of the material</t>
  </si>
  <si>
    <t>Item number</t>
  </si>
  <si>
    <t>Total cost [€]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</si>
</sst>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1"/>
      <name val="Cambria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mbria"/>
      <family val="1"/>
    </font>
    <font>
      <sz val="11"/>
      <name val="Cambria"/>
      <family val="1"/>
    </font>
    <font>
      <sz val="11"/>
      <name val="Calibri"/>
      <family val="2"/>
      <scheme val="minor"/>
    </font>
    <font>
      <u/>
      <sz val="11"/>
      <color theme="10"/>
      <name val="Cambria"/>
      <family val="1"/>
    </font>
    <font>
      <sz val="11"/>
      <color rgb="FF000000"/>
      <name val="Cambria"/>
      <family val="1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2" borderId="1" applyNumberFormat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0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2" borderId="1" xfId="1" applyAlignment="1">
      <alignment vertical="center" wrapText="1"/>
    </xf>
    <xf numFmtId="0" fontId="0" fillId="0" borderId="0" xfId="0" applyAlignment="1">
      <alignment vertical="center"/>
    </xf>
    <xf numFmtId="0" fontId="3" fillId="3" borderId="2" xfId="2" applyFill="1" applyBorder="1" applyAlignment="1">
      <alignment horizontal="left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vertical="center"/>
    </xf>
    <xf numFmtId="2" fontId="2" fillId="3" borderId="3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right" vertical="center"/>
    </xf>
    <xf numFmtId="0" fontId="4" fillId="5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5" xfId="0" applyNumberFormat="1" applyFont="1" applyFill="1" applyBorder="1" applyAlignment="1">
      <alignment vertical="center"/>
    </xf>
    <xf numFmtId="2" fontId="2" fillId="3" borderId="6" xfId="0" applyNumberFormat="1" applyFont="1" applyFill="1" applyBorder="1" applyAlignment="1">
      <alignment vertical="center"/>
    </xf>
    <xf numFmtId="0" fontId="2" fillId="4" borderId="6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left" vertical="center"/>
    </xf>
    <xf numFmtId="0" fontId="2" fillId="3" borderId="9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3" borderId="9" xfId="0" applyNumberFormat="1" applyFont="1" applyFill="1" applyBorder="1" applyAlignment="1">
      <alignment vertical="center"/>
    </xf>
    <xf numFmtId="0" fontId="2" fillId="4" borderId="9" xfId="0" applyFont="1" applyFill="1" applyBorder="1" applyAlignment="1">
      <alignment horizontal="left" vertical="center"/>
    </xf>
    <xf numFmtId="0" fontId="4" fillId="5" borderId="8" xfId="0" applyFont="1" applyFill="1" applyBorder="1" applyAlignment="1">
      <alignment horizontal="right" vertical="center"/>
    </xf>
    <xf numFmtId="0" fontId="4" fillId="5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left" vertical="center"/>
    </xf>
    <xf numFmtId="0" fontId="2" fillId="6" borderId="12" xfId="0" applyFont="1" applyFill="1" applyBorder="1" applyAlignment="1">
      <alignment horizontal="center" vertical="center"/>
    </xf>
    <xf numFmtId="2" fontId="2" fillId="6" borderId="13" xfId="0" applyNumberFormat="1" applyFont="1" applyFill="1" applyBorder="1" applyAlignment="1">
      <alignment vertical="center"/>
    </xf>
    <xf numFmtId="2" fontId="2" fillId="6" borderId="14" xfId="0" applyNumberFormat="1" applyFont="1" applyFill="1" applyBorder="1" applyAlignment="1">
      <alignment vertical="center"/>
    </xf>
    <xf numFmtId="0" fontId="2" fillId="6" borderId="12" xfId="0" applyFont="1" applyFill="1" applyBorder="1" applyAlignment="1">
      <alignment horizontal="left" vertical="center"/>
    </xf>
    <xf numFmtId="0" fontId="5" fillId="7" borderId="13" xfId="2" applyFont="1" applyFill="1" applyBorder="1" applyAlignment="1">
      <alignment horizontal="left" vertical="center"/>
    </xf>
    <xf numFmtId="0" fontId="4" fillId="8" borderId="14" xfId="0" applyFont="1" applyFill="1" applyBorder="1" applyAlignment="1">
      <alignment horizontal="right" vertical="center"/>
    </xf>
    <xf numFmtId="0" fontId="4" fillId="9" borderId="15" xfId="0" applyFont="1" applyFill="1" applyBorder="1" applyAlignment="1">
      <alignment horizontal="center" vertical="center" wrapText="1"/>
    </xf>
    <xf numFmtId="0" fontId="3" fillId="6" borderId="16" xfId="2" applyFill="1" applyBorder="1" applyAlignment="1">
      <alignment horizontal="left" vertical="center"/>
    </xf>
    <xf numFmtId="0" fontId="2" fillId="6" borderId="5" xfId="0" applyFont="1" applyFill="1" applyBorder="1" applyAlignment="1">
      <alignment horizontal="center" vertical="center"/>
    </xf>
    <xf numFmtId="2" fontId="2" fillId="6" borderId="17" xfId="0" applyNumberFormat="1" applyFont="1" applyFill="1" applyBorder="1" applyAlignment="1">
      <alignment vertical="center"/>
    </xf>
    <xf numFmtId="2" fontId="2" fillId="6" borderId="6" xfId="0" applyNumberFormat="1" applyFont="1" applyFill="1" applyBorder="1" applyAlignment="1">
      <alignment vertical="center"/>
    </xf>
    <xf numFmtId="0" fontId="2" fillId="6" borderId="5" xfId="0" applyFont="1" applyFill="1" applyBorder="1" applyAlignment="1">
      <alignment horizontal="left" vertical="center"/>
    </xf>
    <xf numFmtId="0" fontId="5" fillId="7" borderId="17" xfId="2" applyFont="1" applyFill="1" applyBorder="1" applyAlignment="1">
      <alignment horizontal="left" vertical="center"/>
    </xf>
    <xf numFmtId="0" fontId="4" fillId="8" borderId="6" xfId="0" applyFont="1" applyFill="1" applyBorder="1" applyAlignment="1">
      <alignment horizontal="right" vertical="center"/>
    </xf>
    <xf numFmtId="0" fontId="2" fillId="6" borderId="16" xfId="0" applyFont="1" applyFill="1" applyBorder="1" applyAlignment="1">
      <alignment horizontal="left" vertical="center"/>
    </xf>
    <xf numFmtId="2" fontId="0" fillId="6" borderId="6" xfId="0" applyNumberFormat="1" applyFill="1" applyBorder="1" applyAlignment="1">
      <alignment vertical="center"/>
    </xf>
    <xf numFmtId="0" fontId="0" fillId="7" borderId="17" xfId="0" applyFill="1" applyBorder="1" applyAlignment="1">
      <alignment horizontal="left" vertical="center"/>
    </xf>
    <xf numFmtId="0" fontId="2" fillId="7" borderId="17" xfId="0" applyFont="1" applyFill="1" applyBorder="1" applyAlignment="1">
      <alignment horizontal="left" vertical="center"/>
    </xf>
    <xf numFmtId="0" fontId="3" fillId="6" borderId="18" xfId="2" applyFill="1" applyBorder="1" applyAlignment="1">
      <alignment horizontal="left" vertical="center"/>
    </xf>
    <xf numFmtId="0" fontId="2" fillId="6" borderId="8" xfId="0" applyFont="1" applyFill="1" applyBorder="1" applyAlignment="1">
      <alignment horizontal="center" vertical="center"/>
    </xf>
    <xf numFmtId="2" fontId="2" fillId="6" borderId="19" xfId="0" applyNumberFormat="1" applyFont="1" applyFill="1" applyBorder="1" applyAlignment="1">
      <alignment vertical="center"/>
    </xf>
    <xf numFmtId="2" fontId="0" fillId="6" borderId="9" xfId="0" applyNumberFormat="1" applyFill="1" applyBorder="1" applyAlignment="1">
      <alignment vertical="center"/>
    </xf>
    <xf numFmtId="0" fontId="2" fillId="6" borderId="8" xfId="0" applyFont="1" applyFill="1" applyBorder="1" applyAlignment="1">
      <alignment horizontal="left" vertical="center"/>
    </xf>
    <xf numFmtId="0" fontId="6" fillId="7" borderId="19" xfId="2" applyFont="1" applyFill="1" applyBorder="1" applyAlignment="1">
      <alignment horizontal="left" vertical="center"/>
    </xf>
    <xf numFmtId="0" fontId="4" fillId="8" borderId="9" xfId="0" applyFont="1" applyFill="1" applyBorder="1" applyAlignment="1">
      <alignment horizontal="right" vertical="center"/>
    </xf>
    <xf numFmtId="0" fontId="4" fillId="9" borderId="20" xfId="0" applyFont="1" applyFill="1" applyBorder="1" applyAlignment="1">
      <alignment horizontal="center" vertical="center" wrapText="1"/>
    </xf>
    <xf numFmtId="0" fontId="7" fillId="10" borderId="11" xfId="2" applyFont="1" applyFill="1" applyBorder="1" applyAlignment="1">
      <alignment horizontal="left" vertical="center"/>
    </xf>
    <xf numFmtId="0" fontId="2" fillId="10" borderId="12" xfId="0" applyFont="1" applyFill="1" applyBorder="1" applyAlignment="1">
      <alignment horizontal="center" vertical="center"/>
    </xf>
    <xf numFmtId="2" fontId="2" fillId="10" borderId="14" xfId="0" applyNumberFormat="1" applyFont="1" applyFill="1" applyBorder="1" applyAlignment="1">
      <alignment vertical="center"/>
    </xf>
    <xf numFmtId="2" fontId="2" fillId="10" borderId="12" xfId="0" applyNumberFormat="1" applyFont="1" applyFill="1" applyBorder="1" applyAlignment="1">
      <alignment vertical="center"/>
    </xf>
    <xf numFmtId="0" fontId="2" fillId="10" borderId="12" xfId="0" applyFont="1" applyFill="1" applyBorder="1" applyAlignment="1">
      <alignment horizontal="left" vertical="center"/>
    </xf>
    <xf numFmtId="0" fontId="2" fillId="11" borderId="12" xfId="0" applyFont="1" applyFill="1" applyBorder="1" applyAlignment="1">
      <alignment horizontal="left" vertical="center"/>
    </xf>
    <xf numFmtId="0" fontId="4" fillId="12" borderId="12" xfId="0" applyFont="1" applyFill="1" applyBorder="1" applyAlignment="1">
      <alignment horizontal="right" vertical="center"/>
    </xf>
    <xf numFmtId="0" fontId="4" fillId="13" borderId="15" xfId="0" applyFont="1" applyFill="1" applyBorder="1" applyAlignment="1">
      <alignment horizontal="center" vertical="center"/>
    </xf>
    <xf numFmtId="0" fontId="7" fillId="10" borderId="16" xfId="3" applyFont="1" applyFill="1" applyBorder="1" applyAlignment="1">
      <alignment horizontal="left" vertical="center"/>
    </xf>
    <xf numFmtId="0" fontId="2" fillId="10" borderId="5" xfId="0" applyFont="1" applyFill="1" applyBorder="1" applyAlignment="1">
      <alignment horizontal="center" vertical="center"/>
    </xf>
    <xf numFmtId="2" fontId="2" fillId="10" borderId="6" xfId="0" applyNumberFormat="1" applyFont="1" applyFill="1" applyBorder="1" applyAlignment="1">
      <alignment vertical="center"/>
    </xf>
    <xf numFmtId="2" fontId="2" fillId="10" borderId="5" xfId="0" applyNumberFormat="1" applyFont="1" applyFill="1" applyBorder="1" applyAlignment="1">
      <alignment vertical="center"/>
    </xf>
    <xf numFmtId="0" fontId="2" fillId="10" borderId="5" xfId="0" applyFont="1" applyFill="1" applyBorder="1" applyAlignment="1">
      <alignment horizontal="left" vertical="center"/>
    </xf>
    <xf numFmtId="0" fontId="2" fillId="11" borderId="5" xfId="0" applyFont="1" applyFill="1" applyBorder="1" applyAlignment="1">
      <alignment horizontal="left" vertical="center"/>
    </xf>
    <xf numFmtId="0" fontId="4" fillId="12" borderId="5" xfId="0" applyFont="1" applyFill="1" applyBorder="1" applyAlignment="1">
      <alignment horizontal="right" vertical="center"/>
    </xf>
    <xf numFmtId="0" fontId="5" fillId="10" borderId="5" xfId="0" applyFont="1" applyFill="1" applyBorder="1" applyAlignment="1">
      <alignment horizontal="left" vertical="center"/>
    </xf>
    <xf numFmtId="0" fontId="7" fillId="14" borderId="16" xfId="2" applyFont="1" applyFill="1" applyBorder="1" applyAlignment="1">
      <alignment vertical="center"/>
    </xf>
    <xf numFmtId="0" fontId="2" fillId="14" borderId="2" xfId="0" applyFont="1" applyFill="1" applyBorder="1" applyAlignment="1">
      <alignment horizontal="center" vertical="center"/>
    </xf>
    <xf numFmtId="2" fontId="2" fillId="14" borderId="3" xfId="0" applyNumberFormat="1" applyFont="1" applyFill="1" applyBorder="1" applyAlignment="1">
      <alignment vertical="center"/>
    </xf>
    <xf numFmtId="2" fontId="8" fillId="14" borderId="2" xfId="3" applyNumberFormat="1" applyFont="1" applyFill="1" applyBorder="1" applyAlignment="1">
      <alignment vertical="center"/>
    </xf>
    <xf numFmtId="0" fontId="2" fillId="14" borderId="2" xfId="0" applyFont="1" applyFill="1" applyBorder="1" applyAlignment="1">
      <alignment horizontal="left" vertical="center"/>
    </xf>
    <xf numFmtId="0" fontId="2" fillId="15" borderId="2" xfId="0" applyFont="1" applyFill="1" applyBorder="1" applyAlignment="1">
      <alignment horizontal="left" vertical="center"/>
    </xf>
    <xf numFmtId="0" fontId="4" fillId="16" borderId="2" xfId="0" applyFont="1" applyFill="1" applyBorder="1" applyAlignment="1">
      <alignment horizontal="right" vertical="center"/>
    </xf>
    <xf numFmtId="0" fontId="4" fillId="16" borderId="21" xfId="0" applyFont="1" applyFill="1" applyBorder="1" applyAlignment="1">
      <alignment horizontal="center" vertical="center" wrapText="1"/>
    </xf>
    <xf numFmtId="0" fontId="7" fillId="14" borderId="16" xfId="3" applyFont="1" applyFill="1" applyBorder="1" applyAlignment="1">
      <alignment vertical="center"/>
    </xf>
    <xf numFmtId="0" fontId="2" fillId="14" borderId="5" xfId="0" applyFont="1" applyFill="1" applyBorder="1" applyAlignment="1">
      <alignment horizontal="center" vertical="center"/>
    </xf>
    <xf numFmtId="2" fontId="2" fillId="14" borderId="6" xfId="0" applyNumberFormat="1" applyFont="1" applyFill="1" applyBorder="1" applyAlignment="1">
      <alignment vertical="center"/>
    </xf>
    <xf numFmtId="2" fontId="8" fillId="14" borderId="5" xfId="3" applyNumberFormat="1" applyFont="1" applyFill="1" applyBorder="1" applyAlignment="1">
      <alignment vertical="center"/>
    </xf>
    <xf numFmtId="0" fontId="2" fillId="14" borderId="5" xfId="0" applyFont="1" applyFill="1" applyBorder="1" applyAlignment="1">
      <alignment horizontal="left" vertical="center"/>
    </xf>
    <xf numFmtId="0" fontId="2" fillId="15" borderId="5" xfId="0" applyFont="1" applyFill="1" applyBorder="1" applyAlignment="1">
      <alignment horizontal="left" vertical="center"/>
    </xf>
    <xf numFmtId="0" fontId="4" fillId="16" borderId="5" xfId="0" applyFont="1" applyFill="1" applyBorder="1" applyAlignment="1">
      <alignment horizontal="right" vertical="center"/>
    </xf>
    <xf numFmtId="0" fontId="4" fillId="16" borderId="15" xfId="0" applyFont="1" applyFill="1" applyBorder="1" applyAlignment="1">
      <alignment horizontal="center" vertical="center" wrapText="1"/>
    </xf>
    <xf numFmtId="2" fontId="2" fillId="14" borderId="5" xfId="0" applyNumberFormat="1" applyFont="1" applyFill="1" applyBorder="1" applyAlignment="1">
      <alignment vertical="center"/>
    </xf>
    <xf numFmtId="0" fontId="2" fillId="14" borderId="16" xfId="0" applyFont="1" applyFill="1" applyBorder="1" applyAlignment="1">
      <alignment vertical="center"/>
    </xf>
    <xf numFmtId="0" fontId="3" fillId="14" borderId="16" xfId="3" applyFill="1" applyBorder="1" applyAlignment="1">
      <alignment horizontal="left" vertical="center"/>
    </xf>
    <xf numFmtId="0" fontId="3" fillId="14" borderId="16" xfId="2" applyFill="1" applyBorder="1" applyAlignment="1">
      <alignment horizontal="left" vertical="center"/>
    </xf>
    <xf numFmtId="0" fontId="0" fillId="14" borderId="16" xfId="0" applyFill="1" applyBorder="1" applyAlignment="1">
      <alignment horizontal="left" vertical="center"/>
    </xf>
    <xf numFmtId="0" fontId="3" fillId="14" borderId="18" xfId="2" applyFill="1" applyBorder="1" applyAlignment="1">
      <alignment horizontal="left" vertical="center"/>
    </xf>
    <xf numFmtId="0" fontId="2" fillId="14" borderId="8" xfId="0" applyFont="1" applyFill="1" applyBorder="1" applyAlignment="1">
      <alignment horizontal="center" vertical="center"/>
    </xf>
    <xf numFmtId="2" fontId="2" fillId="14" borderId="9" xfId="0" applyNumberFormat="1" applyFont="1" applyFill="1" applyBorder="1" applyAlignment="1">
      <alignment vertical="center"/>
    </xf>
    <xf numFmtId="2" fontId="2" fillId="14" borderId="8" xfId="0" applyNumberFormat="1" applyFont="1" applyFill="1" applyBorder="1" applyAlignment="1">
      <alignment vertical="center"/>
    </xf>
    <xf numFmtId="0" fontId="2" fillId="14" borderId="8" xfId="0" applyFont="1" applyFill="1" applyBorder="1" applyAlignment="1">
      <alignment horizontal="left" vertical="center"/>
    </xf>
    <xf numFmtId="0" fontId="2" fillId="15" borderId="8" xfId="0" applyFont="1" applyFill="1" applyBorder="1" applyAlignment="1">
      <alignment horizontal="left" vertical="center"/>
    </xf>
    <xf numFmtId="0" fontId="4" fillId="16" borderId="8" xfId="0" applyFont="1" applyFill="1" applyBorder="1" applyAlignment="1">
      <alignment horizontal="right" vertical="center"/>
    </xf>
    <xf numFmtId="0" fontId="4" fillId="16" borderId="20" xfId="0" applyFont="1" applyFill="1" applyBorder="1" applyAlignment="1">
      <alignment horizontal="center" vertical="center" wrapText="1"/>
    </xf>
    <xf numFmtId="0" fontId="4" fillId="17" borderId="22" xfId="0" applyFont="1" applyFill="1" applyBorder="1" applyAlignment="1">
      <alignment horizontal="center" vertical="center"/>
    </xf>
    <xf numFmtId="0" fontId="4" fillId="17" borderId="23" xfId="0" applyFont="1" applyFill="1" applyBorder="1" applyAlignment="1">
      <alignment horizontal="center" vertical="center"/>
    </xf>
    <xf numFmtId="0" fontId="4" fillId="17" borderId="24" xfId="0" applyFont="1" applyFill="1" applyBorder="1" applyAlignment="1">
      <alignment horizontal="center" vertical="center"/>
    </xf>
    <xf numFmtId="0" fontId="4" fillId="17" borderId="23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2" fontId="4" fillId="18" borderId="25" xfId="0" applyNumberFormat="1" applyFont="1" applyFill="1" applyBorder="1" applyAlignment="1">
      <alignment horizontal="right" vertical="center"/>
    </xf>
    <xf numFmtId="0" fontId="4" fillId="17" borderId="26" xfId="0" applyFont="1" applyFill="1" applyBorder="1" applyAlignment="1">
      <alignment horizontal="center" vertical="center"/>
    </xf>
  </cellXfs>
  <cellStyles count="4">
    <cellStyle name="Entrada" xfId="1" builtinId="20"/>
    <cellStyle name="Hipervínculo" xfId="2" builtinId="8"/>
    <cellStyle name="Hyperlink" xfId="3" xr:uid="{5A67D0D8-C8C9-4E34-804F-FF75EE8E555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obotshop.com/eu/en/rotary-potentiometer-10k-ohm.html" TargetMode="External"/><Relationship Id="rId13" Type="http://schemas.openxmlformats.org/officeDocument/2006/relationships/hyperlink" Target="https://www.amazon.es/Varilla-roscada-izquierda-galvanizado-Cabrestantes/dp/B01HV0A9KM/ref=sr_1_4?s=tools&amp;ie=UTF8&amp;qid=1520759663&amp;sr=1-4&amp;keywords=varilla%2Broscada%2Bm6&amp;th=1" TargetMode="External"/><Relationship Id="rId3" Type="http://schemas.openxmlformats.org/officeDocument/2006/relationships/hyperlink" Target="https://www.amazon.es/Aussel-piezas-Breakaway-conector-Arduino/dp/B01M69EA9O/ref=sr_1_16?ie=UTF8&amp;qid=1519896674&amp;sr=8-16&amp;keywords=PCB&amp;th=1" TargetMode="External"/><Relationship Id="rId7" Type="http://schemas.openxmlformats.org/officeDocument/2006/relationships/hyperlink" Target="https://www.amazon.es/Soldadura-Terminado-Prototipo-Placas-Circuito/dp/B00FXHXT80/ref=sr_1_4?ie=UTF8&amp;qid=1519896674&amp;sr=8-4&amp;keywords=PCB" TargetMode="External"/><Relationship Id="rId12" Type="http://schemas.openxmlformats.org/officeDocument/2006/relationships/hyperlink" Target="https://www.amazon.es/Tubo-transparente-pared-diam-metro/dp/B01HZYVUM0/ref=sr_1_3?ie=UTF8&amp;qid=1520758396&amp;sr=8-3&amp;keywords=tubo+pvc" TargetMode="External"/><Relationship Id="rId2" Type="http://schemas.openxmlformats.org/officeDocument/2006/relationships/hyperlink" Target="https://www.robotshop.com/eu/en/hitec-hs-485hb-servo-motor.html" TargetMode="External"/><Relationship Id="rId1" Type="http://schemas.openxmlformats.org/officeDocument/2006/relationships/hyperlink" Target="https://www.amazon.es/Motor-pasos-Nema-0-26Nm-36-8oz/dp/B06XRFCP3X/ref=sr_1_1?ie=UTF8&amp;qid=1524794594&amp;sr=8-1&amp;keywords=motor+nema+17+12v" TargetMode="External"/><Relationship Id="rId6" Type="http://schemas.openxmlformats.org/officeDocument/2006/relationships/hyperlink" Target="https://www.amazon.es/Teclado-Interruptor-Membrana-Teclas-Arduino/dp/B018CGKAYY/ref=sr_1_1?s=electronics&amp;ie=UTF8&amp;qid=1520268072&amp;sr=1-1&amp;keywords=keypad+arduino" TargetMode="External"/><Relationship Id="rId11" Type="http://schemas.openxmlformats.org/officeDocument/2006/relationships/hyperlink" Target="https://www.amazon.es/Tarjeta-Microcontrolador-ATmega2560-ATMEGA16U2-Compatible/dp/B06Y3TZP84/ref=sr_1_6?ie=UTF8&amp;qid=1519686945&amp;sr=8-6&amp;keywords=arduino%2Bmega&amp;th=1" TargetMode="External"/><Relationship Id="rId5" Type="http://schemas.openxmlformats.org/officeDocument/2006/relationships/hyperlink" Target="https://www.amazon.es/Stepper-Driver-Pololu-Impresora-stepstick/dp/B0716DHG5J/ref=sr_1_3?ie=UTF8&amp;qid=1524797119&amp;sr=8-3&amp;keywords=a4988+stepper+driver" TargetMode="External"/><Relationship Id="rId10" Type="http://schemas.openxmlformats.org/officeDocument/2006/relationships/hyperlink" Target="https://www.amazon.es/ZkeeShop-TCRT5000-Infrared-Reflective-Photoelectric/dp/B071WG3F4P/ref=pd_sbs_147_1?_encoding=UTF8&amp;psc=1&amp;refRID=59N3Q46X2ANDPEJ6F46C" TargetMode="External"/><Relationship Id="rId4" Type="http://schemas.openxmlformats.org/officeDocument/2006/relationships/hyperlink" Target="https://www.robotshop.com/eu/en/9v-to-21mm-barrel-jack-adapter-v2.html" TargetMode="External"/><Relationship Id="rId9" Type="http://schemas.openxmlformats.org/officeDocument/2006/relationships/hyperlink" Target="https://www.amazon.es/UEB-MFRC-522-Radiofrecuencia-tarjeta-inducir/dp/B01CU1P4ES/ref=sr_1_3?s=electronics&amp;ie=UTF8&amp;qid=1521481859&amp;sr=1-3&amp;keywords=rfid+arduino" TargetMode="External"/><Relationship Id="rId14" Type="http://schemas.openxmlformats.org/officeDocument/2006/relationships/hyperlink" Target="https://www.amazon.es/Madera-Contrachapada-Abedul-B%C3%A1ltico-Hoja/dp/B078W789G3/ref=sr_1_2?s=kitchen&amp;ie=UTF8&amp;qid=1520760796&amp;sr=1-2&amp;keywords=3+A3+mad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32194-7019-463B-95D1-4DB0082AA8B9}">
  <dimension ref="B1:Z56"/>
  <sheetViews>
    <sheetView tabSelected="1" workbookViewId="0">
      <selection activeCell="I51" sqref="I51"/>
    </sheetView>
  </sheetViews>
  <sheetFormatPr baseColWidth="10" defaultRowHeight="14.4" x14ac:dyDescent="0.3"/>
  <cols>
    <col min="1" max="1" width="2.5" customWidth="1"/>
    <col min="2" max="2" width="10.69921875" bestFit="1" customWidth="1"/>
    <col min="3" max="3" width="12.296875" bestFit="1" customWidth="1"/>
    <col min="4" max="4" width="75.296875" bestFit="1" customWidth="1"/>
    <col min="5" max="5" width="8.3984375" bestFit="1" customWidth="1"/>
    <col min="6" max="6" width="15.09765625" bestFit="1" customWidth="1"/>
    <col min="7" max="7" width="7.69921875" bestFit="1" customWidth="1"/>
    <col min="8" max="8" width="12.59765625" bestFit="1" customWidth="1"/>
    <col min="9" max="9" width="167.09765625" bestFit="1" customWidth="1"/>
  </cols>
  <sheetData>
    <row r="1" spans="2:26" ht="14.4" customHeight="1" thickBot="1" x14ac:dyDescent="0.35">
      <c r="B1" s="2"/>
      <c r="C1" s="2"/>
      <c r="D1" s="10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4"/>
      <c r="W1" s="4"/>
      <c r="X1" s="4"/>
      <c r="Y1" s="4"/>
      <c r="Z1" s="4"/>
    </row>
    <row r="2" spans="2:26" ht="17.3" customHeight="1" thickBot="1" x14ac:dyDescent="0.35">
      <c r="B2" s="2"/>
      <c r="C2" s="2"/>
      <c r="D2" s="103"/>
      <c r="E2" s="2"/>
      <c r="F2" s="105" t="s">
        <v>91</v>
      </c>
      <c r="G2" s="104">
        <f>SUM(G5:G41)</f>
        <v>293.51643333333334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4"/>
      <c r="W2" s="4"/>
      <c r="X2" s="4"/>
      <c r="Y2" s="4"/>
      <c r="Z2" s="4"/>
    </row>
    <row r="3" spans="2:26" ht="15" thickBot="1" x14ac:dyDescent="0.35">
      <c r="B3" s="2"/>
      <c r="C3" s="2"/>
      <c r="D3" s="10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4"/>
      <c r="W3" s="4"/>
      <c r="X3" s="4"/>
      <c r="Y3" s="4"/>
      <c r="Z3" s="4"/>
    </row>
    <row r="4" spans="2:26" ht="15" thickBot="1" x14ac:dyDescent="0.35">
      <c r="B4" s="2"/>
      <c r="C4" s="100" t="s">
        <v>90</v>
      </c>
      <c r="D4" s="102" t="s">
        <v>89</v>
      </c>
      <c r="E4" s="100" t="s">
        <v>88</v>
      </c>
      <c r="F4" s="100" t="s">
        <v>87</v>
      </c>
      <c r="G4" s="101" t="s">
        <v>86</v>
      </c>
      <c r="H4" s="100" t="s">
        <v>85</v>
      </c>
      <c r="I4" s="99" t="s">
        <v>84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4"/>
      <c r="W4" s="4"/>
      <c r="X4" s="4"/>
      <c r="Y4" s="4"/>
      <c r="Z4" s="4"/>
    </row>
    <row r="5" spans="2:26" s="1" customFormat="1" x14ac:dyDescent="0.25">
      <c r="B5" s="98" t="s">
        <v>83</v>
      </c>
      <c r="C5" s="97">
        <v>1</v>
      </c>
      <c r="D5" s="96" t="s">
        <v>82</v>
      </c>
      <c r="E5" s="95">
        <v>1</v>
      </c>
      <c r="F5" s="94">
        <v>11.99</v>
      </c>
      <c r="G5" s="93">
        <f>F5*E5</f>
        <v>11.99</v>
      </c>
      <c r="H5" s="92" t="s">
        <v>27</v>
      </c>
      <c r="I5" s="91" t="s">
        <v>81</v>
      </c>
      <c r="J5" s="2"/>
    </row>
    <row r="6" spans="2:26" s="1" customFormat="1" x14ac:dyDescent="0.25">
      <c r="B6" s="85"/>
      <c r="C6" s="84">
        <f>C5+1</f>
        <v>2</v>
      </c>
      <c r="D6" s="83" t="s">
        <v>80</v>
      </c>
      <c r="E6" s="82">
        <v>1</v>
      </c>
      <c r="F6" s="86">
        <v>0</v>
      </c>
      <c r="G6" s="80">
        <f>F6*E6</f>
        <v>0</v>
      </c>
      <c r="H6" s="79" t="s">
        <v>27</v>
      </c>
      <c r="I6" s="90" t="s">
        <v>58</v>
      </c>
      <c r="J6" s="2"/>
    </row>
    <row r="7" spans="2:26" s="1" customFormat="1" x14ac:dyDescent="0.25">
      <c r="B7" s="85"/>
      <c r="C7" s="84">
        <f>C6+1</f>
        <v>3</v>
      </c>
      <c r="D7" s="83" t="s">
        <v>79</v>
      </c>
      <c r="E7" s="82">
        <v>1</v>
      </c>
      <c r="F7" s="86">
        <v>4.7300000000000004</v>
      </c>
      <c r="G7" s="80">
        <f>F7*E7</f>
        <v>4.7300000000000004</v>
      </c>
      <c r="H7" s="79" t="s">
        <v>27</v>
      </c>
      <c r="I7" s="89" t="s">
        <v>78</v>
      </c>
      <c r="J7" s="2"/>
    </row>
    <row r="8" spans="2:26" s="1" customFormat="1" x14ac:dyDescent="0.25">
      <c r="B8" s="85"/>
      <c r="C8" s="84">
        <f>C7+1</f>
        <v>4</v>
      </c>
      <c r="D8" s="83" t="s">
        <v>77</v>
      </c>
      <c r="E8" s="82">
        <v>1</v>
      </c>
      <c r="F8" s="86">
        <v>3.5</v>
      </c>
      <c r="G8" s="80">
        <f>F8*E8</f>
        <v>3.5</v>
      </c>
      <c r="H8" s="79" t="s">
        <v>27</v>
      </c>
      <c r="I8" s="88" t="s">
        <v>76</v>
      </c>
      <c r="J8" s="2"/>
    </row>
    <row r="9" spans="2:26" s="1" customFormat="1" x14ac:dyDescent="0.25">
      <c r="B9" s="85"/>
      <c r="C9" s="84">
        <f>C8+1</f>
        <v>5</v>
      </c>
      <c r="D9" s="83" t="s">
        <v>75</v>
      </c>
      <c r="E9" s="82">
        <v>1</v>
      </c>
      <c r="F9" s="86">
        <v>2.2400000000000002</v>
      </c>
      <c r="G9" s="80">
        <f>F9*E9</f>
        <v>2.2400000000000002</v>
      </c>
      <c r="H9" s="79" t="s">
        <v>27</v>
      </c>
      <c r="I9" s="89" t="s">
        <v>74</v>
      </c>
      <c r="J9" s="2"/>
    </row>
    <row r="10" spans="2:26" s="1" customFormat="1" x14ac:dyDescent="0.25">
      <c r="B10" s="85"/>
      <c r="C10" s="84">
        <f>C9+1</f>
        <v>6</v>
      </c>
      <c r="D10" s="83" t="s">
        <v>73</v>
      </c>
      <c r="E10" s="82">
        <v>1</v>
      </c>
      <c r="F10" s="86">
        <v>0.96</v>
      </c>
      <c r="G10" s="80">
        <f>F10*E10</f>
        <v>0.96</v>
      </c>
      <c r="H10" s="79" t="s">
        <v>36</v>
      </c>
      <c r="I10" s="89" t="s">
        <v>72</v>
      </c>
      <c r="J10" s="2"/>
    </row>
    <row r="11" spans="2:26" s="1" customFormat="1" x14ac:dyDescent="0.25">
      <c r="B11" s="85"/>
      <c r="C11" s="84">
        <f>C10+1</f>
        <v>7</v>
      </c>
      <c r="D11" s="83" t="s">
        <v>71</v>
      </c>
      <c r="E11" s="82">
        <v>1</v>
      </c>
      <c r="F11" s="86">
        <v>0.96</v>
      </c>
      <c r="G11" s="80">
        <f>F11*E11</f>
        <v>0.96</v>
      </c>
      <c r="H11" s="79" t="s">
        <v>36</v>
      </c>
      <c r="I11" s="89" t="s">
        <v>70</v>
      </c>
      <c r="J11" s="2"/>
    </row>
    <row r="12" spans="2:26" s="1" customFormat="1" x14ac:dyDescent="0.25">
      <c r="B12" s="85"/>
      <c r="C12" s="84">
        <f>C11+1</f>
        <v>8</v>
      </c>
      <c r="D12" s="83" t="s">
        <v>69</v>
      </c>
      <c r="E12" s="82">
        <v>2</v>
      </c>
      <c r="F12" s="86">
        <v>9.5999999999999992E-3</v>
      </c>
      <c r="G12" s="80">
        <f>F12*E12</f>
        <v>1.9199999999999998E-2</v>
      </c>
      <c r="H12" s="79" t="s">
        <v>27</v>
      </c>
      <c r="I12" s="89" t="s">
        <v>68</v>
      </c>
      <c r="J12" s="2"/>
    </row>
    <row r="13" spans="2:26" s="1" customFormat="1" x14ac:dyDescent="0.25">
      <c r="B13" s="85"/>
      <c r="C13" s="84">
        <f>C12+1</f>
        <v>9</v>
      </c>
      <c r="D13" s="83" t="s">
        <v>67</v>
      </c>
      <c r="E13" s="82">
        <v>1</v>
      </c>
      <c r="F13" s="86">
        <v>3.99</v>
      </c>
      <c r="G13" s="80">
        <f>F13*E13</f>
        <v>3.99</v>
      </c>
      <c r="H13" s="79" t="s">
        <v>27</v>
      </c>
      <c r="I13" s="88" t="s">
        <v>66</v>
      </c>
      <c r="J13" s="2"/>
    </row>
    <row r="14" spans="2:26" s="1" customFormat="1" x14ac:dyDescent="0.25">
      <c r="B14" s="85"/>
      <c r="C14" s="84">
        <f>C13+1</f>
        <v>10</v>
      </c>
      <c r="D14" s="83" t="s">
        <v>65</v>
      </c>
      <c r="E14" s="82">
        <v>6</v>
      </c>
      <c r="F14" s="86">
        <f>1.199</f>
        <v>1.1990000000000001</v>
      </c>
      <c r="G14" s="80">
        <f>F14*E14</f>
        <v>7.1940000000000008</v>
      </c>
      <c r="H14" s="79" t="s">
        <v>27</v>
      </c>
      <c r="I14" s="88" t="s">
        <v>64</v>
      </c>
      <c r="J14" s="2"/>
    </row>
    <row r="15" spans="2:26" x14ac:dyDescent="0.3">
      <c r="B15" s="85"/>
      <c r="C15" s="84">
        <f>C14+1</f>
        <v>11</v>
      </c>
      <c r="D15" s="83" t="s">
        <v>63</v>
      </c>
      <c r="E15" s="82">
        <v>1</v>
      </c>
      <c r="F15" s="86">
        <v>1.5</v>
      </c>
      <c r="G15" s="80">
        <f>F15*E15</f>
        <v>1.5</v>
      </c>
      <c r="H15" s="79" t="s">
        <v>36</v>
      </c>
      <c r="I15" s="70" t="s">
        <v>62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4"/>
      <c r="V15" s="4"/>
      <c r="W15" s="4"/>
      <c r="X15" s="4"/>
      <c r="Y15" s="4"/>
      <c r="Z15" s="4"/>
    </row>
    <row r="16" spans="2:26" x14ac:dyDescent="0.3">
      <c r="B16" s="85"/>
      <c r="C16" s="84">
        <f>C15+1</f>
        <v>12</v>
      </c>
      <c r="D16" s="83" t="s">
        <v>61</v>
      </c>
      <c r="E16" s="82">
        <v>100</v>
      </c>
      <c r="F16" s="86">
        <f>6.99/4/100</f>
        <v>1.7475000000000001E-2</v>
      </c>
      <c r="G16" s="80">
        <f>F16*E16</f>
        <v>1.7475000000000001</v>
      </c>
      <c r="H16" s="79" t="s">
        <v>27</v>
      </c>
      <c r="I16" s="70" t="s">
        <v>60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/>
      <c r="V16" s="4"/>
      <c r="W16" s="4"/>
      <c r="X16" s="4"/>
      <c r="Y16" s="4"/>
      <c r="Z16" s="4"/>
    </row>
    <row r="17" spans="2:26" x14ac:dyDescent="0.3">
      <c r="B17" s="85"/>
      <c r="C17" s="84">
        <f>C16+1</f>
        <v>13</v>
      </c>
      <c r="D17" s="83" t="s">
        <v>59</v>
      </c>
      <c r="E17" s="82">
        <v>100</v>
      </c>
      <c r="F17" s="86">
        <v>0</v>
      </c>
      <c r="G17" s="80">
        <f>F17*E17</f>
        <v>0</v>
      </c>
      <c r="H17" s="79" t="s">
        <v>27</v>
      </c>
      <c r="I17" s="87" t="s">
        <v>58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4"/>
      <c r="V17" s="4"/>
      <c r="W17" s="4"/>
      <c r="X17" s="4"/>
      <c r="Y17" s="4"/>
      <c r="Z17" s="4"/>
    </row>
    <row r="18" spans="2:26" x14ac:dyDescent="0.3">
      <c r="B18" s="85"/>
      <c r="C18" s="84">
        <f>C17+1</f>
        <v>14</v>
      </c>
      <c r="D18" s="83" t="s">
        <v>57</v>
      </c>
      <c r="E18" s="82">
        <v>1</v>
      </c>
      <c r="F18" s="86">
        <f>4.68/2</f>
        <v>2.34</v>
      </c>
      <c r="G18" s="80">
        <f>F18*E18</f>
        <v>2.34</v>
      </c>
      <c r="H18" s="79" t="s">
        <v>27</v>
      </c>
      <c r="I18" s="78" t="s">
        <v>56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4"/>
      <c r="V18" s="4"/>
      <c r="W18" s="4"/>
      <c r="X18" s="4"/>
      <c r="Y18" s="4"/>
      <c r="Z18" s="4"/>
    </row>
    <row r="19" spans="2:26" x14ac:dyDescent="0.3">
      <c r="B19" s="85"/>
      <c r="C19" s="84">
        <f>C18+1</f>
        <v>15</v>
      </c>
      <c r="D19" s="83" t="s">
        <v>55</v>
      </c>
      <c r="E19" s="82">
        <v>1</v>
      </c>
      <c r="F19" s="86">
        <v>49.95</v>
      </c>
      <c r="G19" s="80">
        <f>F19*E19</f>
        <v>49.95</v>
      </c>
      <c r="H19" s="79" t="s">
        <v>27</v>
      </c>
      <c r="I19" s="78" t="s">
        <v>54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4"/>
      <c r="V19" s="4"/>
      <c r="W19" s="4"/>
      <c r="X19" s="4"/>
      <c r="Y19" s="4"/>
      <c r="Z19" s="4"/>
    </row>
    <row r="20" spans="2:26" x14ac:dyDescent="0.3">
      <c r="B20" s="85"/>
      <c r="C20" s="84">
        <f>C19+1</f>
        <v>16</v>
      </c>
      <c r="D20" s="83" t="s">
        <v>53</v>
      </c>
      <c r="E20" s="82">
        <v>1</v>
      </c>
      <c r="F20" s="86">
        <v>3.35</v>
      </c>
      <c r="G20" s="80">
        <f>F20*E20</f>
        <v>3.35</v>
      </c>
      <c r="H20" s="79" t="s">
        <v>27</v>
      </c>
      <c r="I20" s="78" t="s">
        <v>52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4"/>
      <c r="V20" s="4"/>
      <c r="W20" s="4"/>
      <c r="X20" s="4"/>
      <c r="Y20" s="4"/>
      <c r="Z20" s="4"/>
    </row>
    <row r="21" spans="2:26" x14ac:dyDescent="0.3">
      <c r="B21" s="85"/>
      <c r="C21" s="84">
        <f>C20+1</f>
        <v>17</v>
      </c>
      <c r="D21" s="83" t="s">
        <v>51</v>
      </c>
      <c r="E21" s="82">
        <v>1</v>
      </c>
      <c r="F21" s="86">
        <f>10.7/20</f>
        <v>0.53499999999999992</v>
      </c>
      <c r="G21" s="80">
        <f>F21*E21</f>
        <v>0.53499999999999992</v>
      </c>
      <c r="H21" s="79" t="s">
        <v>27</v>
      </c>
      <c r="I21" s="70" t="s">
        <v>50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4"/>
      <c r="V21" s="4"/>
      <c r="W21" s="4"/>
      <c r="X21" s="4"/>
      <c r="Y21" s="4"/>
      <c r="Z21" s="4"/>
    </row>
    <row r="22" spans="2:26" x14ac:dyDescent="0.3">
      <c r="B22" s="85"/>
      <c r="C22" s="84">
        <f>C21+1</f>
        <v>18</v>
      </c>
      <c r="D22" s="83" t="s">
        <v>49</v>
      </c>
      <c r="E22" s="82" t="s">
        <v>48</v>
      </c>
      <c r="F22" s="81">
        <v>0</v>
      </c>
      <c r="G22" s="80">
        <v>0</v>
      </c>
      <c r="H22" s="79" t="s">
        <v>4</v>
      </c>
      <c r="I22" s="70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4"/>
      <c r="V22" s="4"/>
      <c r="W22" s="4"/>
      <c r="X22" s="4"/>
      <c r="Y22" s="4"/>
      <c r="Z22" s="4"/>
    </row>
    <row r="23" spans="2:26" x14ac:dyDescent="0.3">
      <c r="B23" s="85"/>
      <c r="C23" s="84">
        <f>C22+1</f>
        <v>19</v>
      </c>
      <c r="D23" s="83" t="s">
        <v>47</v>
      </c>
      <c r="E23" s="82">
        <v>3</v>
      </c>
      <c r="F23" s="81">
        <f>9.29/50</f>
        <v>0.18579999999999999</v>
      </c>
      <c r="G23" s="80">
        <f>F23*E23</f>
        <v>0.55740000000000001</v>
      </c>
      <c r="H23" s="79" t="s">
        <v>27</v>
      </c>
      <c r="I23" s="78" t="s">
        <v>46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4"/>
      <c r="V23" s="4"/>
      <c r="W23" s="4"/>
      <c r="X23" s="4"/>
      <c r="Y23" s="4"/>
      <c r="Z23" s="4"/>
    </row>
    <row r="24" spans="2:26" ht="15" thickBot="1" x14ac:dyDescent="0.35">
      <c r="B24" s="77"/>
      <c r="C24" s="76">
        <f>C23+1</f>
        <v>20</v>
      </c>
      <c r="D24" s="75" t="s">
        <v>45</v>
      </c>
      <c r="E24" s="74">
        <v>1</v>
      </c>
      <c r="F24" s="73">
        <v>9.99</v>
      </c>
      <c r="G24" s="72">
        <f>F24*E24</f>
        <v>9.99</v>
      </c>
      <c r="H24" s="71" t="s">
        <v>27</v>
      </c>
      <c r="I24" s="70" t="s">
        <v>44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4"/>
      <c r="V24" s="4"/>
      <c r="W24" s="4"/>
      <c r="X24" s="4"/>
      <c r="Y24" s="4"/>
      <c r="Z24" s="4"/>
    </row>
    <row r="25" spans="2:26" x14ac:dyDescent="0.3">
      <c r="B25" s="61" t="s">
        <v>43</v>
      </c>
      <c r="C25" s="68">
        <f>C24+1</f>
        <v>21</v>
      </c>
      <c r="D25" s="67" t="s">
        <v>42</v>
      </c>
      <c r="E25" s="69">
        <v>1</v>
      </c>
      <c r="F25" s="65">
        <v>16.95</v>
      </c>
      <c r="G25" s="64">
        <f>F25*E25</f>
        <v>16.95</v>
      </c>
      <c r="H25" s="63" t="s">
        <v>41</v>
      </c>
      <c r="I25" s="62" t="s">
        <v>40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4"/>
      <c r="V25" s="4"/>
      <c r="W25" s="4"/>
      <c r="X25" s="4"/>
      <c r="Y25" s="4"/>
      <c r="Z25" s="4"/>
    </row>
    <row r="26" spans="2:26" x14ac:dyDescent="0.3">
      <c r="B26" s="61"/>
      <c r="C26" s="68">
        <f>C25+1</f>
        <v>22</v>
      </c>
      <c r="D26" s="67" t="s">
        <v>39</v>
      </c>
      <c r="E26" s="66">
        <v>1</v>
      </c>
      <c r="F26" s="65">
        <v>12.69</v>
      </c>
      <c r="G26" s="64">
        <f>F26*E26</f>
        <v>12.69</v>
      </c>
      <c r="H26" s="63" t="s">
        <v>27</v>
      </c>
      <c r="I26" s="62" t="s">
        <v>38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4"/>
      <c r="V26" s="4"/>
      <c r="W26" s="4"/>
      <c r="X26" s="4"/>
      <c r="Y26" s="4"/>
      <c r="Z26" s="4"/>
    </row>
    <row r="27" spans="2:26" ht="15" thickBot="1" x14ac:dyDescent="0.35">
      <c r="B27" s="61"/>
      <c r="C27" s="60">
        <f>C26+1</f>
        <v>23</v>
      </c>
      <c r="D27" s="59" t="s">
        <v>37</v>
      </c>
      <c r="E27" s="58">
        <v>1</v>
      </c>
      <c r="F27" s="57">
        <v>16.079999999999998</v>
      </c>
      <c r="G27" s="56">
        <f>F27*E27</f>
        <v>16.079999999999998</v>
      </c>
      <c r="H27" s="55" t="s">
        <v>36</v>
      </c>
      <c r="I27" s="54" t="s">
        <v>35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4"/>
      <c r="V27" s="4"/>
      <c r="W27" s="4"/>
      <c r="X27" s="4"/>
      <c r="Y27" s="4"/>
      <c r="Z27" s="4"/>
    </row>
    <row r="28" spans="2:26" s="1" customFormat="1" ht="14.4" customHeight="1" x14ac:dyDescent="0.25">
      <c r="B28" s="53" t="s">
        <v>34</v>
      </c>
      <c r="C28" s="52">
        <f>C27+1</f>
        <v>24</v>
      </c>
      <c r="D28" s="51" t="s">
        <v>33</v>
      </c>
      <c r="E28" s="50">
        <v>1</v>
      </c>
      <c r="F28" s="49">
        <f>14.95/3</f>
        <v>4.9833333333333334</v>
      </c>
      <c r="G28" s="48">
        <f>F28*E28</f>
        <v>4.9833333333333334</v>
      </c>
      <c r="H28" s="47" t="s">
        <v>27</v>
      </c>
      <c r="I28" s="46" t="s">
        <v>32</v>
      </c>
      <c r="J28" s="2"/>
    </row>
    <row r="29" spans="2:26" s="1" customFormat="1" ht="14.4" customHeight="1" x14ac:dyDescent="0.25">
      <c r="B29" s="34"/>
      <c r="C29" s="41">
        <f>C28+1</f>
        <v>25</v>
      </c>
      <c r="D29" s="45" t="s">
        <v>31</v>
      </c>
      <c r="E29" s="39">
        <v>1</v>
      </c>
      <c r="F29" s="38">
        <v>0</v>
      </c>
      <c r="G29" s="37">
        <f>F29*E29</f>
        <v>0</v>
      </c>
      <c r="H29" s="36" t="s">
        <v>4</v>
      </c>
      <c r="I29" s="42"/>
      <c r="J29" s="2"/>
    </row>
    <row r="30" spans="2:26" s="1" customFormat="1" x14ac:dyDescent="0.25">
      <c r="B30" s="34"/>
      <c r="C30" s="41">
        <f>C29+1</f>
        <v>26</v>
      </c>
      <c r="D30" s="44" t="s">
        <v>30</v>
      </c>
      <c r="E30" s="39">
        <v>2</v>
      </c>
      <c r="F30" s="43">
        <v>2.2000000000000002</v>
      </c>
      <c r="G30" s="37">
        <f>F30*E30</f>
        <v>4.4000000000000004</v>
      </c>
      <c r="H30" s="36" t="s">
        <v>27</v>
      </c>
      <c r="I30" s="35" t="s">
        <v>29</v>
      </c>
      <c r="J30" s="2"/>
    </row>
    <row r="31" spans="2:26" s="1" customFormat="1" x14ac:dyDescent="0.25">
      <c r="B31" s="34"/>
      <c r="C31" s="41">
        <f>C30+1</f>
        <v>27</v>
      </c>
      <c r="D31" s="44" t="s">
        <v>28</v>
      </c>
      <c r="E31" s="39">
        <v>1</v>
      </c>
      <c r="F31" s="43">
        <v>7.7</v>
      </c>
      <c r="G31" s="37">
        <f>F31*E31</f>
        <v>7.7</v>
      </c>
      <c r="H31" s="36" t="s">
        <v>27</v>
      </c>
      <c r="I31" s="35" t="s">
        <v>26</v>
      </c>
      <c r="J31" s="2"/>
    </row>
    <row r="32" spans="2:26" x14ac:dyDescent="0.3">
      <c r="B32" s="34"/>
      <c r="C32" s="41">
        <f>C31+1</f>
        <v>28</v>
      </c>
      <c r="D32" s="40" t="s">
        <v>25</v>
      </c>
      <c r="E32" s="39">
        <v>2</v>
      </c>
      <c r="F32" s="38">
        <f>(50.76+10.66)/2</f>
        <v>30.71</v>
      </c>
      <c r="G32" s="37">
        <f>F32*E32</f>
        <v>61.42</v>
      </c>
      <c r="H32" s="36" t="s">
        <v>20</v>
      </c>
      <c r="I32" s="35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4"/>
      <c r="V32" s="4"/>
      <c r="W32" s="4"/>
      <c r="X32" s="4"/>
      <c r="Y32" s="4"/>
      <c r="Z32" s="4"/>
    </row>
    <row r="33" spans="2:26" x14ac:dyDescent="0.3">
      <c r="B33" s="34"/>
      <c r="C33" s="41">
        <f>C32+1</f>
        <v>29</v>
      </c>
      <c r="D33" s="40" t="s">
        <v>24</v>
      </c>
      <c r="E33" s="39">
        <v>2</v>
      </c>
      <c r="F33" s="38">
        <v>2.95</v>
      </c>
      <c r="G33" s="37">
        <f>F33*E33</f>
        <v>5.9</v>
      </c>
      <c r="H33" s="36" t="s">
        <v>2</v>
      </c>
      <c r="I33" s="35" t="s">
        <v>23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4"/>
      <c r="V33" s="4"/>
      <c r="W33" s="4"/>
      <c r="X33" s="4"/>
      <c r="Y33" s="4"/>
      <c r="Z33" s="4"/>
    </row>
    <row r="34" spans="2:26" x14ac:dyDescent="0.3">
      <c r="B34" s="34"/>
      <c r="C34" s="41">
        <f>C33+1</f>
        <v>30</v>
      </c>
      <c r="D34" s="40" t="s">
        <v>22</v>
      </c>
      <c r="E34" s="39">
        <v>1</v>
      </c>
      <c r="F34" s="38">
        <v>0</v>
      </c>
      <c r="G34" s="37">
        <f>F34*E34</f>
        <v>0</v>
      </c>
      <c r="H34" s="36" t="s">
        <v>4</v>
      </c>
      <c r="I34" s="35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4"/>
      <c r="V34" s="4"/>
      <c r="W34" s="4"/>
      <c r="X34" s="4"/>
      <c r="Y34" s="4"/>
      <c r="Z34" s="4"/>
    </row>
    <row r="35" spans="2:26" x14ac:dyDescent="0.3">
      <c r="B35" s="34"/>
      <c r="C35" s="41">
        <f>C34+1</f>
        <v>31</v>
      </c>
      <c r="D35" s="40" t="s">
        <v>21</v>
      </c>
      <c r="E35" s="39">
        <v>1</v>
      </c>
      <c r="F35" s="38">
        <f>46.23+9.71</f>
        <v>55.94</v>
      </c>
      <c r="G35" s="37">
        <f>F35*E35</f>
        <v>55.94</v>
      </c>
      <c r="H35" s="36" t="s">
        <v>20</v>
      </c>
      <c r="I35" s="4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4"/>
      <c r="V35" s="4"/>
      <c r="W35" s="4"/>
      <c r="X35" s="4"/>
      <c r="Y35" s="4"/>
      <c r="Z35" s="4"/>
    </row>
    <row r="36" spans="2:26" x14ac:dyDescent="0.3">
      <c r="B36" s="34"/>
      <c r="C36" s="41">
        <f>C35+1</f>
        <v>32</v>
      </c>
      <c r="D36" s="40" t="s">
        <v>19</v>
      </c>
      <c r="E36" s="39">
        <v>1</v>
      </c>
      <c r="F36" s="38">
        <v>1.9</v>
      </c>
      <c r="G36" s="37">
        <f>F36*E36</f>
        <v>1.9</v>
      </c>
      <c r="H36" s="36" t="s">
        <v>2</v>
      </c>
      <c r="I36" s="35" t="s">
        <v>18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  <c r="V36" s="4"/>
      <c r="W36" s="4"/>
      <c r="X36" s="4"/>
      <c r="Y36" s="4"/>
      <c r="Z36" s="4"/>
    </row>
    <row r="37" spans="2:26" ht="15" thickBot="1" x14ac:dyDescent="0.35">
      <c r="B37" s="34"/>
      <c r="C37" s="33">
        <f>C36+1</f>
        <v>33</v>
      </c>
      <c r="D37" s="32" t="s">
        <v>17</v>
      </c>
      <c r="E37" s="31">
        <v>1</v>
      </c>
      <c r="F37" s="30">
        <v>0</v>
      </c>
      <c r="G37" s="29">
        <f>F37*E37</f>
        <v>0</v>
      </c>
      <c r="H37" s="28" t="s">
        <v>4</v>
      </c>
      <c r="I37" s="27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4"/>
      <c r="V37" s="4"/>
      <c r="W37" s="4"/>
      <c r="X37" s="4"/>
      <c r="Y37" s="4"/>
      <c r="Z37" s="4"/>
    </row>
    <row r="38" spans="2:26" x14ac:dyDescent="0.3">
      <c r="B38" s="26" t="s">
        <v>16</v>
      </c>
      <c r="C38" s="25">
        <f>C37+1</f>
        <v>34</v>
      </c>
      <c r="D38" s="24" t="s">
        <v>15</v>
      </c>
      <c r="E38" s="20">
        <v>8</v>
      </c>
      <c r="F38" s="23">
        <v>0</v>
      </c>
      <c r="G38" s="22">
        <f>F38*E38</f>
        <v>0</v>
      </c>
      <c r="H38" s="21" t="s">
        <v>4</v>
      </c>
      <c r="I38" s="20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4"/>
      <c r="V38" s="4"/>
      <c r="W38" s="4"/>
      <c r="X38" s="4"/>
      <c r="Y38" s="4"/>
      <c r="Z38" s="4"/>
    </row>
    <row r="39" spans="2:26" x14ac:dyDescent="0.3">
      <c r="B39" s="19"/>
      <c r="C39" s="18">
        <f>C38+1</f>
        <v>35</v>
      </c>
      <c r="D39" s="17" t="s">
        <v>14</v>
      </c>
      <c r="E39" s="13">
        <v>8</v>
      </c>
      <c r="F39" s="16">
        <v>0</v>
      </c>
      <c r="G39" s="15">
        <f>F39*E39</f>
        <v>0</v>
      </c>
      <c r="H39" s="14" t="s">
        <v>4</v>
      </c>
      <c r="I39" s="13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4"/>
      <c r="V39" s="4"/>
      <c r="W39" s="4"/>
      <c r="X39" s="4"/>
      <c r="Y39" s="4"/>
      <c r="Z39" s="4"/>
    </row>
    <row r="40" spans="2:26" x14ac:dyDescent="0.3">
      <c r="B40" s="19"/>
      <c r="C40" s="18">
        <f>C39+1</f>
        <v>36</v>
      </c>
      <c r="D40" s="17" t="s">
        <v>13</v>
      </c>
      <c r="E40" s="13">
        <v>16</v>
      </c>
      <c r="F40" s="16">
        <v>0</v>
      </c>
      <c r="G40" s="15">
        <f>F40*E40</f>
        <v>0</v>
      </c>
      <c r="H40" s="14" t="s">
        <v>4</v>
      </c>
      <c r="I40" s="13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4"/>
      <c r="V40" s="4"/>
      <c r="W40" s="4"/>
      <c r="X40" s="4"/>
      <c r="Y40" s="4"/>
      <c r="Z40" s="4"/>
    </row>
    <row r="41" spans="2:26" x14ac:dyDescent="0.3">
      <c r="B41" s="19"/>
      <c r="C41" s="18">
        <f>C40+1</f>
        <v>37</v>
      </c>
      <c r="D41" s="17" t="s">
        <v>12</v>
      </c>
      <c r="E41" s="13">
        <v>8</v>
      </c>
      <c r="F41" s="16">
        <v>0</v>
      </c>
      <c r="G41" s="15">
        <f>F41*E41</f>
        <v>0</v>
      </c>
      <c r="H41" s="14" t="s">
        <v>4</v>
      </c>
      <c r="I41" s="13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4"/>
      <c r="V41" s="4"/>
      <c r="W41" s="4"/>
      <c r="X41" s="4"/>
      <c r="Y41" s="4"/>
      <c r="Z41" s="4"/>
    </row>
    <row r="42" spans="2:26" x14ac:dyDescent="0.3">
      <c r="B42" s="19"/>
      <c r="C42" s="18">
        <f>C41+1</f>
        <v>38</v>
      </c>
      <c r="D42" s="17" t="s">
        <v>11</v>
      </c>
      <c r="E42" s="13">
        <v>8</v>
      </c>
      <c r="F42" s="16">
        <v>0</v>
      </c>
      <c r="G42" s="15">
        <f>F42*E42</f>
        <v>0</v>
      </c>
      <c r="H42" s="14" t="s">
        <v>4</v>
      </c>
      <c r="I42" s="13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4"/>
      <c r="V42" s="4"/>
      <c r="W42" s="4"/>
      <c r="X42" s="4"/>
      <c r="Y42" s="4"/>
      <c r="Z42" s="4"/>
    </row>
    <row r="43" spans="2:26" x14ac:dyDescent="0.3">
      <c r="B43" s="19"/>
      <c r="C43" s="18">
        <f>C42+1</f>
        <v>39</v>
      </c>
      <c r="D43" s="17" t="s">
        <v>10</v>
      </c>
      <c r="E43" s="13">
        <v>7</v>
      </c>
      <c r="F43" s="16">
        <v>0</v>
      </c>
      <c r="G43" s="15">
        <f>F43*E43</f>
        <v>0</v>
      </c>
      <c r="H43" s="14" t="s">
        <v>4</v>
      </c>
      <c r="I43" s="13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4"/>
      <c r="V43" s="4"/>
      <c r="W43" s="4"/>
      <c r="X43" s="4"/>
      <c r="Y43" s="4"/>
      <c r="Z43" s="4"/>
    </row>
    <row r="44" spans="2:26" x14ac:dyDescent="0.3">
      <c r="B44" s="19"/>
      <c r="C44" s="18">
        <f>C43+1</f>
        <v>40</v>
      </c>
      <c r="D44" s="17" t="s">
        <v>9</v>
      </c>
      <c r="E44" s="13">
        <v>3</v>
      </c>
      <c r="F44" s="16">
        <v>0</v>
      </c>
      <c r="G44" s="15">
        <f>F44*E44</f>
        <v>0</v>
      </c>
      <c r="H44" s="14" t="s">
        <v>4</v>
      </c>
      <c r="I44" s="13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4"/>
      <c r="V44" s="4"/>
      <c r="W44" s="4"/>
      <c r="X44" s="4"/>
      <c r="Y44" s="4"/>
      <c r="Z44" s="4"/>
    </row>
    <row r="45" spans="2:26" x14ac:dyDescent="0.3">
      <c r="B45" s="19"/>
      <c r="C45" s="18">
        <f>C44+1</f>
        <v>41</v>
      </c>
      <c r="D45" s="17" t="s">
        <v>8</v>
      </c>
      <c r="E45" s="13">
        <v>6</v>
      </c>
      <c r="F45" s="16">
        <v>0</v>
      </c>
      <c r="G45" s="15">
        <f>F45*E45</f>
        <v>0</v>
      </c>
      <c r="H45" s="14" t="s">
        <v>4</v>
      </c>
      <c r="I45" s="13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4"/>
      <c r="V45" s="4"/>
      <c r="W45" s="4"/>
      <c r="X45" s="4"/>
      <c r="Y45" s="4"/>
      <c r="Z45" s="4"/>
    </row>
    <row r="46" spans="2:26" x14ac:dyDescent="0.3">
      <c r="B46" s="19"/>
      <c r="C46" s="18">
        <f>C45+1</f>
        <v>42</v>
      </c>
      <c r="D46" s="17" t="s">
        <v>7</v>
      </c>
      <c r="E46" s="13">
        <v>1</v>
      </c>
      <c r="F46" s="16">
        <v>0</v>
      </c>
      <c r="G46" s="15">
        <f>F46*E46</f>
        <v>0</v>
      </c>
      <c r="H46" s="14" t="s">
        <v>4</v>
      </c>
      <c r="I46" s="13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4"/>
      <c r="V46" s="4"/>
      <c r="W46" s="4"/>
      <c r="X46" s="4"/>
      <c r="Y46" s="4"/>
      <c r="Z46" s="4"/>
    </row>
    <row r="47" spans="2:26" x14ac:dyDescent="0.3">
      <c r="B47" s="19"/>
      <c r="C47" s="18">
        <f>C46+1</f>
        <v>43</v>
      </c>
      <c r="D47" s="17" t="s">
        <v>6</v>
      </c>
      <c r="E47" s="13">
        <v>1</v>
      </c>
      <c r="F47" s="16">
        <v>0</v>
      </c>
      <c r="G47" s="15">
        <f>F47*E47</f>
        <v>0</v>
      </c>
      <c r="H47" s="14" t="s">
        <v>4</v>
      </c>
      <c r="I47" s="13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4"/>
      <c r="V47" s="4"/>
      <c r="W47" s="4"/>
      <c r="X47" s="4"/>
      <c r="Y47" s="4"/>
      <c r="Z47" s="4"/>
    </row>
    <row r="48" spans="2:26" x14ac:dyDescent="0.3">
      <c r="B48" s="19"/>
      <c r="C48" s="18">
        <f>C47+1</f>
        <v>44</v>
      </c>
      <c r="D48" s="17" t="s">
        <v>5</v>
      </c>
      <c r="E48" s="13">
        <v>16</v>
      </c>
      <c r="F48" s="16">
        <v>0</v>
      </c>
      <c r="G48" s="15">
        <f>F48*E48</f>
        <v>0</v>
      </c>
      <c r="H48" s="14" t="s">
        <v>4</v>
      </c>
      <c r="I48" s="13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4"/>
      <c r="V48" s="4"/>
      <c r="W48" s="4"/>
      <c r="X48" s="4"/>
      <c r="Y48" s="4"/>
      <c r="Z48" s="4"/>
    </row>
    <row r="49" spans="2:26" ht="15" thickBot="1" x14ac:dyDescent="0.35">
      <c r="B49" s="12"/>
      <c r="C49" s="11">
        <f>C48+1</f>
        <v>45</v>
      </c>
      <c r="D49" s="10" t="s">
        <v>3</v>
      </c>
      <c r="E49" s="9">
        <v>40</v>
      </c>
      <c r="F49" s="8">
        <f>3.05/50</f>
        <v>6.0999999999999999E-2</v>
      </c>
      <c r="G49" s="7">
        <f>F49*E49</f>
        <v>2.44</v>
      </c>
      <c r="H49" s="6" t="s">
        <v>2</v>
      </c>
      <c r="I49" s="5" t="s">
        <v>1</v>
      </c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4"/>
      <c r="V49" s="4"/>
      <c r="W49" s="4"/>
      <c r="X49" s="4"/>
      <c r="Y49" s="4"/>
      <c r="Z49" s="4"/>
    </row>
    <row r="50" spans="2:26" x14ac:dyDescent="0.3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4"/>
      <c r="V50" s="4"/>
      <c r="W50" s="4"/>
      <c r="X50" s="4"/>
      <c r="Y50" s="4"/>
      <c r="Z50" s="4"/>
    </row>
    <row r="51" spans="2:26" ht="100.8" x14ac:dyDescent="0.3">
      <c r="B51" s="2"/>
      <c r="C51" s="2"/>
      <c r="D51" s="2"/>
      <c r="E51" s="2"/>
      <c r="F51" s="3" t="s">
        <v>0</v>
      </c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2:26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2:26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2:26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2:26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2:26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</sheetData>
  <mergeCells count="4">
    <mergeCell ref="B5:B24"/>
    <mergeCell ref="B25:B27"/>
    <mergeCell ref="B28:B37"/>
    <mergeCell ref="B38:B49"/>
  </mergeCells>
  <hyperlinks>
    <hyperlink ref="I26" r:id="rId1" xr:uid="{C3E7FC48-C778-4007-8C07-34FCBD6EAB03}"/>
    <hyperlink ref="I27" r:id="rId2" xr:uid="{86ED623C-DC1C-4B73-B467-6CDFB71D2753}"/>
    <hyperlink ref="I17" r:id="rId3" display="https://www.amazon.es/Aussel-piezas-Breakaway-conector-Arduino/dp/B01M69EA9O/ref=sr_1_16?ie=UTF8&amp;qid=1519896674&amp;sr=8-16&amp;keywords=PCB&amp;th=1" xr:uid="{DBBE1C4A-F122-4EEC-A09B-F06595EE8031}"/>
    <hyperlink ref="I15" r:id="rId4" xr:uid="{4A34DE89-9125-490D-8FA0-A9CF7003FBD6}"/>
    <hyperlink ref="I18" r:id="rId5" xr:uid="{463B8091-5C4F-4F7E-9009-A55905DBF196}"/>
    <hyperlink ref="I8" r:id="rId6" xr:uid="{5A2FDFED-2A5C-4246-9DF9-A303E5B88C5B}"/>
    <hyperlink ref="I9" r:id="rId7" xr:uid="{CEEEB1F5-D609-45AF-8AA9-DC2142B9FAEE}"/>
    <hyperlink ref="I11" r:id="rId8" xr:uid="{436015C3-E215-4EE7-8725-68AF4C522FE3}"/>
    <hyperlink ref="I13" r:id="rId9" xr:uid="{C4907CD6-527D-4ED3-9B5D-AB60343D88F0}"/>
    <hyperlink ref="I14" r:id="rId10" xr:uid="{AECA0B81-8591-4EDF-AA02-9DC31F9D6AFC}"/>
    <hyperlink ref="I5" r:id="rId11" xr:uid="{F79C491D-148B-439A-8D60-54A5DD091750}"/>
    <hyperlink ref="I31" r:id="rId12" xr:uid="{F9FEA00A-E494-49E0-937C-BB6F49532539}"/>
    <hyperlink ref="I30" r:id="rId13" xr:uid="{2A9D950B-9073-48D1-BE9C-C432ABDA46BF}"/>
    <hyperlink ref="I28" r:id="rId14" xr:uid="{9369D6BD-6623-446A-980C-AC9CF5DFE9F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Bill of Material (BoM)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 PORTATIL</dc:creator>
  <cp:lastModifiedBy>MARTI PORTATIL</cp:lastModifiedBy>
  <dcterms:created xsi:type="dcterms:W3CDTF">2018-06-13T17:23:31Z</dcterms:created>
  <dcterms:modified xsi:type="dcterms:W3CDTF">2018-06-13T17:23:42Z</dcterms:modified>
</cp:coreProperties>
</file>