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ome Math" sheetId="1" r:id="rId4"/>
  </sheets>
</workbook>
</file>

<file path=xl/sharedStrings.xml><?xml version="1.0" encoding="utf-8"?>
<sst xmlns="http://schemas.openxmlformats.org/spreadsheetml/2006/main" uniqueCount="31">
  <si>
    <t>Dome Math</t>
  </si>
  <si>
    <t>in</t>
  </si>
  <si>
    <t>ft</t>
  </si>
  <si>
    <t>Radius</t>
  </si>
  <si>
    <t>Hub correction</t>
  </si>
  <si>
    <t>Strut Length A</t>
  </si>
  <si>
    <t>Strut Factor A</t>
  </si>
  <si>
    <t>Strut Length B</t>
  </si>
  <si>
    <t>Strut Factor B</t>
  </si>
  <si>
    <t>A + B</t>
  </si>
  <si>
    <t>Hub-Hub A</t>
  </si>
  <si>
    <t>Struts A</t>
  </si>
  <si>
    <t>Hub-Hub B</t>
  </si>
  <si>
    <t>Struts B</t>
  </si>
  <si>
    <t>Pipe A</t>
  </si>
  <si>
    <t>Possible Radii</t>
  </si>
  <si>
    <t>Reason</t>
  </si>
  <si>
    <t>10ft Pipes</t>
  </si>
  <si>
    <t>Cuts</t>
  </si>
  <si>
    <t>Pipe B</t>
  </si>
  <si>
    <t>A = 5ft</t>
  </si>
  <si>
    <t>Total</t>
  </si>
  <si>
    <t>A + B = 10ft</t>
  </si>
  <si>
    <t>Height AAA</t>
  </si>
  <si>
    <t>Height ABB</t>
  </si>
  <si>
    <t>AB angle</t>
  </si>
  <si>
    <t>BB angle</t>
  </si>
  <si>
    <t>Surface Area</t>
  </si>
  <si>
    <t>Floor Area</t>
  </si>
  <si>
    <t>Hex panel height</t>
  </si>
  <si>
    <t>Hex panel width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</si>
</sst>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sz val="12"/>
      <color indexed="8"/>
      <name val="Helvetica Neue"/>
    </font>
    <font>
      <sz val="12"/>
      <color indexed="10"/>
      <name val="Helvetica Neue"/>
    </font>
    <font>
      <sz val="12"/>
      <color indexed="11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4" borderId="1" applyNumberFormat="1" applyFont="1" applyFill="0" applyBorder="1" applyAlignment="1" applyProtection="0">
      <alignment vertical="bottom"/>
    </xf>
    <xf numFmtId="2" fontId="4" borderId="1" applyNumberFormat="1" applyFont="1" applyFill="0" applyBorder="1" applyAlignment="1" applyProtection="0">
      <alignment vertical="bottom"/>
    </xf>
    <xf numFmtId="2" fontId="5" borderId="1" applyNumberFormat="1" applyFont="1" applyFill="0" applyBorder="1" applyAlignment="1" applyProtection="0">
      <alignment vertical="bottom"/>
    </xf>
    <xf numFmtId="0" fontId="5" borderId="1" applyNumberFormat="1" applyFont="1" applyFill="0" applyBorder="1" applyAlignment="1" applyProtection="0">
      <alignment vertical="bottom"/>
    </xf>
    <xf numFmtId="2" fontId="6" borderId="1" applyNumberFormat="1" applyFont="1" applyFill="0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0" fontId="6" borderId="1" applyNumberFormat="1" applyFont="1" applyFill="0" applyBorder="1" applyAlignment="1" applyProtection="0">
      <alignment vertical="bottom"/>
    </xf>
    <xf numFmtId="1" fontId="4" borderId="1" applyNumberFormat="1" applyFont="1" applyFill="0" applyBorder="1" applyAlignment="1" applyProtection="0">
      <alignment vertical="bottom"/>
    </xf>
    <xf numFmtId="1" fontId="6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00ff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247650</xdr:colOff>
      <xdr:row>1</xdr:row>
      <xdr:rowOff>346075</xdr:rowOff>
    </xdr:from>
    <xdr:to>
      <xdr:col>3</xdr:col>
      <xdr:colOff>1038225</xdr:colOff>
      <xdr:row>1</xdr:row>
      <xdr:rowOff>3584575</xdr:rowOff>
    </xdr:to>
    <xdr:pic>
      <xdr:nvPicPr>
        <xdr:cNvPr id="2" name="image00.gif" descr="Image"/>
        <xdr:cNvPicPr/>
      </xdr:nvPicPr>
      <xdr:blipFill>
        <a:blip r:embed="rId1">
          <a:extLst/>
        </a:blip>
        <a:stretch>
          <a:fillRect/>
        </a:stretch>
      </xdr:blipFill>
      <xdr:spPr>
        <a:xfrm>
          <a:off x="247650" y="587375"/>
          <a:ext cx="4105275" cy="3238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23"/>
  <sheetViews>
    <sheetView workbookViewId="0" showGridLines="0" defaultGridColor="1"/>
  </sheetViews>
  <sheetFormatPr defaultColWidth="10.875" defaultRowHeight="15.75" customHeight="1" outlineLevelRow="0" outlineLevelCol="0"/>
  <cols>
    <col min="1" max="1" width="10.875" style="1" customWidth="1"/>
    <col min="2" max="2" width="10.875" style="1" customWidth="1"/>
    <col min="3" max="3" width="10.875" style="1" customWidth="1"/>
    <col min="4" max="4" width="10.875" style="1" customWidth="1"/>
    <col min="5" max="5" width="10.875" style="1" customWidth="1"/>
    <col min="6" max="6" width="10.875" style="1" customWidth="1"/>
    <col min="7" max="7" width="10.875" style="1" customWidth="1"/>
    <col min="8" max="8" width="10.875" style="1" customWidth="1"/>
    <col min="9" max="256" width="10.875" style="1" customWidth="1"/>
  </cols>
  <sheetData>
    <row r="1" ht="19" customHeight="1">
      <c r="A1" t="s" s="2">
        <v>0</v>
      </c>
      <c r="B1" s="3"/>
      <c r="C1" s="2"/>
      <c r="D1" s="2"/>
      <c r="E1" s="2"/>
      <c r="F1" s="2"/>
      <c r="G1" s="2"/>
      <c r="H1" s="2"/>
    </row>
    <row r="2" ht="298.5" customHeight="1">
      <c r="A2" s="2"/>
      <c r="B2" s="3"/>
      <c r="C2" s="2"/>
      <c r="D2" s="2"/>
      <c r="E2" s="2"/>
      <c r="F2" s="2"/>
      <c r="G2" s="2"/>
      <c r="H2" s="2"/>
    </row>
    <row r="3" ht="19" customHeight="1">
      <c r="A3" s="2"/>
      <c r="B3" t="s" s="2">
        <v>1</v>
      </c>
      <c r="C3" t="s" s="2">
        <v>2</v>
      </c>
      <c r="D3" s="2"/>
      <c r="E3" s="2"/>
      <c r="F3" s="2"/>
      <c r="G3" s="2"/>
      <c r="H3" s="2"/>
    </row>
    <row r="4" ht="19" customHeight="1">
      <c r="A4" t="s" s="2">
        <v>3</v>
      </c>
      <c r="B4" s="3">
        <v>100.75</v>
      </c>
      <c r="C4" s="3">
        <f>B4/12</f>
        <v>8.395833333333334</v>
      </c>
      <c r="D4" s="2"/>
      <c r="E4" t="s" s="2">
        <v>4</v>
      </c>
      <c r="F4" s="2">
        <v>2.28</v>
      </c>
      <c r="G4" s="2"/>
      <c r="H4" s="2"/>
    </row>
    <row r="5" ht="19" customHeight="1">
      <c r="A5" t="s" s="2">
        <v>5</v>
      </c>
      <c r="B5" s="4">
        <f>$B$4*F5-$F$4</f>
        <v>59.98652249999999</v>
      </c>
      <c r="C5" s="4">
        <f>B5/12</f>
        <v>4.998876875</v>
      </c>
      <c r="D5" s="2"/>
      <c r="E5" t="s" s="2">
        <v>6</v>
      </c>
      <c r="F5" s="5">
        <v>0.61803</v>
      </c>
      <c r="G5" s="2"/>
      <c r="H5" s="2"/>
    </row>
    <row r="6" ht="19" customHeight="1">
      <c r="A6" t="s" s="2">
        <v>7</v>
      </c>
      <c r="B6" s="6">
        <f>$B$4*F6-$F$4</f>
        <v>52.7828975</v>
      </c>
      <c r="C6" s="6">
        <f>B6/12</f>
        <v>4.398574791666666</v>
      </c>
      <c r="D6" s="7"/>
      <c r="E6" t="s" s="2">
        <v>8</v>
      </c>
      <c r="F6" s="8">
        <v>0.54653</v>
      </c>
      <c r="G6" s="2"/>
      <c r="H6" s="2"/>
    </row>
    <row r="7" ht="19" customHeight="1">
      <c r="A7" t="s" s="2">
        <v>9</v>
      </c>
      <c r="B7" s="6">
        <f>SUM(B5:B6)</f>
        <v>112.76942</v>
      </c>
      <c r="C7" s="6">
        <f>SUM(C5:C6)</f>
        <v>9.397451666666665</v>
      </c>
      <c r="D7" s="2"/>
      <c r="E7" s="9"/>
      <c r="F7" s="10"/>
      <c r="G7" s="2"/>
      <c r="H7" s="2"/>
    </row>
    <row r="8" ht="19" customHeight="1">
      <c r="A8" s="9"/>
      <c r="B8" s="3"/>
      <c r="C8" s="3"/>
      <c r="D8" s="2"/>
      <c r="E8" s="2"/>
      <c r="F8" s="2"/>
      <c r="G8" s="2"/>
      <c r="H8" s="2"/>
    </row>
    <row r="9" ht="19" customHeight="1">
      <c r="A9" t="s" s="2">
        <v>10</v>
      </c>
      <c r="B9" s="4">
        <f>B5+F4</f>
        <v>62.26652249999999</v>
      </c>
      <c r="C9" s="4">
        <f>B9/12</f>
        <v>5.188876874999999</v>
      </c>
      <c r="D9" s="9"/>
      <c r="E9" t="s" s="2">
        <v>11</v>
      </c>
      <c r="F9" s="2">
        <v>35</v>
      </c>
      <c r="G9" s="2"/>
      <c r="H9" s="2"/>
    </row>
    <row r="10" ht="19" customHeight="1">
      <c r="A10" t="s" s="2">
        <v>12</v>
      </c>
      <c r="B10" s="6">
        <f>B6+F4</f>
        <v>55.0628975</v>
      </c>
      <c r="C10" s="6">
        <f>B10/12</f>
        <v>4.588574791666667</v>
      </c>
      <c r="D10" s="2"/>
      <c r="E10" t="s" s="2">
        <v>13</v>
      </c>
      <c r="F10" s="2">
        <v>30</v>
      </c>
      <c r="G10" s="2"/>
      <c r="H10" s="2"/>
    </row>
    <row r="11" ht="19" customHeight="1">
      <c r="A11" s="2"/>
      <c r="B11" s="3"/>
      <c r="C11" s="3"/>
      <c r="D11" s="2"/>
      <c r="E11" s="2"/>
      <c r="F11" s="2"/>
      <c r="G11" s="2"/>
      <c r="H11" s="2"/>
    </row>
    <row r="12" ht="19" customHeight="1">
      <c r="A12" t="s" s="2">
        <v>14</v>
      </c>
      <c r="B12" s="3">
        <f>B5*F9</f>
        <v>2099.5282875</v>
      </c>
      <c r="C12" s="3">
        <f>B12/12</f>
        <v>174.960690625</v>
      </c>
      <c r="D12" s="2"/>
      <c r="E12" t="s" s="2">
        <v>15</v>
      </c>
      <c r="F12" t="s" s="2">
        <v>16</v>
      </c>
      <c r="G12" t="s" s="2">
        <v>17</v>
      </c>
      <c r="H12" t="s" s="2">
        <v>18</v>
      </c>
    </row>
    <row r="13" ht="19" customHeight="1">
      <c r="A13" t="s" s="2">
        <v>19</v>
      </c>
      <c r="B13" s="3">
        <f>B6*F10</f>
        <v>1583.486925</v>
      </c>
      <c r="C13" s="3">
        <f>B13/12</f>
        <v>131.95724375</v>
      </c>
      <c r="D13" s="2"/>
      <c r="E13" s="2">
        <v>100.75</v>
      </c>
      <c r="F13" t="s" s="2">
        <v>20</v>
      </c>
      <c r="G13" s="2">
        <v>33</v>
      </c>
      <c r="H13" s="2">
        <v>33</v>
      </c>
    </row>
    <row r="14" ht="19" customHeight="1">
      <c r="A14" t="s" s="2">
        <v>21</v>
      </c>
      <c r="B14" s="3">
        <f>SUM(B12:B13)</f>
        <v>3683.0152125</v>
      </c>
      <c r="C14" s="3">
        <f>SUM(C12:C13)</f>
        <v>306.917934375</v>
      </c>
      <c r="D14" s="2"/>
      <c r="E14" s="2">
        <v>107.96</v>
      </c>
      <c r="F14" t="s" s="2">
        <v>22</v>
      </c>
      <c r="G14" s="2">
        <v>35</v>
      </c>
      <c r="H14" s="2">
        <v>35</v>
      </c>
    </row>
    <row r="15" ht="19" customHeight="1">
      <c r="A15" s="2"/>
      <c r="B15" s="3"/>
      <c r="C15" s="3"/>
      <c r="D15" s="2"/>
      <c r="E15" s="2"/>
      <c r="F15" s="2"/>
      <c r="G15" s="2"/>
      <c r="H15" s="2"/>
    </row>
    <row r="16" ht="19" customHeight="1">
      <c r="A16" t="s" s="2">
        <v>23</v>
      </c>
      <c r="B16" s="3">
        <f>SQRT(3)/2*B9</f>
        <v>53.92439029031532</v>
      </c>
      <c r="C16" s="3">
        <f>B16/12</f>
        <v>4.49369919085961</v>
      </c>
      <c r="D16" s="2"/>
      <c r="E16" s="2"/>
      <c r="F16" s="2"/>
      <c r="G16" s="2"/>
      <c r="H16" s="2"/>
    </row>
    <row r="17" ht="19" customHeight="1">
      <c r="A17" t="s" s="2">
        <v>24</v>
      </c>
      <c r="B17" s="3">
        <f>SQRT(B10^2-B9^2/4)</f>
        <v>45.41632663519535</v>
      </c>
      <c r="C17" s="3">
        <f>B17/12</f>
        <v>3.784693886266279</v>
      </c>
      <c r="D17" s="2"/>
      <c r="E17" t="s" s="2">
        <v>25</v>
      </c>
      <c r="F17" s="3">
        <f>DEGREES(ACOS(C9/(2*C10)))</f>
        <v>55.56904553034639</v>
      </c>
      <c r="G17" s="2"/>
      <c r="H17" s="2"/>
    </row>
    <row r="18" ht="19" customHeight="1">
      <c r="A18" s="2"/>
      <c r="B18" s="3"/>
      <c r="C18" s="3"/>
      <c r="D18" s="2"/>
      <c r="E18" t="s" s="2">
        <v>26</v>
      </c>
      <c r="F18" s="3">
        <f>180-2*F17</f>
        <v>68.86190893930721</v>
      </c>
      <c r="G18" s="2"/>
      <c r="H18" s="2"/>
    </row>
    <row r="19" ht="19" customHeight="1">
      <c r="A19" t="s" s="2">
        <v>27</v>
      </c>
      <c r="B19" s="3">
        <f>4*PI()*B4^2</f>
        <v>127555.7303192162</v>
      </c>
      <c r="C19" s="3">
        <f>B19/144</f>
        <v>885.8036827723346</v>
      </c>
      <c r="D19" s="2"/>
      <c r="E19" s="2"/>
      <c r="F19" s="3"/>
      <c r="G19" s="2"/>
      <c r="H19" s="2"/>
    </row>
    <row r="20" ht="19" customHeight="1">
      <c r="A20" t="s" s="2">
        <v>28</v>
      </c>
      <c r="B20" s="3">
        <f>PI()*B4^2</f>
        <v>31888.932579804045</v>
      </c>
      <c r="C20" s="3">
        <f>B20/144</f>
        <v>221.4509206930836</v>
      </c>
      <c r="D20" s="2"/>
      <c r="E20" s="7"/>
      <c r="F20" s="3"/>
      <c r="G20" s="2"/>
      <c r="H20" s="2"/>
    </row>
    <row r="21" ht="19" customHeight="1">
      <c r="A21" s="2"/>
      <c r="B21" s="3"/>
      <c r="C21" s="3"/>
      <c r="D21" s="2"/>
      <c r="E21" s="7"/>
      <c r="F21" s="3"/>
      <c r="G21" s="2"/>
      <c r="H21" s="2"/>
    </row>
    <row r="22" ht="19" customHeight="1">
      <c r="A22" t="s" s="2">
        <v>29</v>
      </c>
      <c r="B22" s="3">
        <f>B16*2</f>
        <v>107.8487805806306</v>
      </c>
      <c r="C22" s="3">
        <f>C16*2</f>
        <v>8.98739838171922</v>
      </c>
      <c r="D22" s="2"/>
      <c r="E22" s="2"/>
      <c r="F22" s="2"/>
      <c r="G22" s="2"/>
      <c r="H22" s="2"/>
    </row>
    <row r="23" ht="19" customHeight="1">
      <c r="A23" t="s" s="2">
        <v>30</v>
      </c>
      <c r="B23" s="3">
        <f>B10*2</f>
        <v>110.125795</v>
      </c>
      <c r="C23" s="3">
        <f>C10*2</f>
        <v>9.177149583333334</v>
      </c>
      <c r="D23" s="2"/>
      <c r="E23" s="2"/>
      <c r="F23" s="2"/>
      <c r="G23" s="2"/>
      <c r="H23" s="2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